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270" windowWidth="15120" windowHeight="6675"/>
  </bookViews>
  <sheets>
    <sheet name="Лист1" sheetId="1" r:id="rId1"/>
    <sheet name="XLR_NoRangeSheet" sheetId="2" state="veryHidden" r:id="rId2"/>
    <sheet name="Лист2" sheetId="3" r:id="rId3"/>
  </sheets>
  <externalReferences>
    <externalReference r:id="rId4"/>
  </externalReferences>
  <definedNames>
    <definedName name="Query1">Лист1!$A$7:$Q$16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Лист1!$A$22:$Q$22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E29" i="1" l="1"/>
  <c r="E29" i="3" l="1"/>
  <c r="E28" i="3"/>
  <c r="E23" i="3"/>
  <c r="E22" i="3"/>
  <c r="L15" i="3"/>
  <c r="N15" i="3" s="1"/>
  <c r="N14" i="3"/>
  <c r="L14" i="3"/>
  <c r="O14" i="3" s="1"/>
  <c r="L13" i="3"/>
  <c r="N13" i="3" s="1"/>
  <c r="N12" i="3"/>
  <c r="L12" i="3"/>
  <c r="O12" i="3" s="1"/>
  <c r="L11" i="3"/>
  <c r="N11" i="3" s="1"/>
  <c r="N10" i="3"/>
  <c r="L10" i="3"/>
  <c r="O10" i="3" s="1"/>
  <c r="L9" i="3"/>
  <c r="N9" i="3" s="1"/>
  <c r="N8" i="3"/>
  <c r="L8" i="3"/>
  <c r="O8" i="3" s="1"/>
  <c r="L7" i="3"/>
  <c r="N7" i="3" s="1"/>
  <c r="N16" i="3" l="1"/>
  <c r="O7" i="3"/>
  <c r="O11" i="3"/>
  <c r="O13" i="3"/>
  <c r="O15" i="3"/>
  <c r="O9" i="3"/>
  <c r="L8" i="1"/>
  <c r="O8" i="1" s="1"/>
  <c r="L9" i="1"/>
  <c r="O9" i="1" s="1"/>
  <c r="L10" i="1"/>
  <c r="O10" i="1" s="1"/>
  <c r="L11" i="1"/>
  <c r="O11" i="1" s="1"/>
  <c r="L12" i="1"/>
  <c r="O12" i="1" s="1"/>
  <c r="L13" i="1"/>
  <c r="O13" i="1" s="1"/>
  <c r="L14" i="1"/>
  <c r="O14" i="1" s="1"/>
  <c r="L15" i="1"/>
  <c r="O15" i="1" s="1"/>
  <c r="L7" i="1"/>
  <c r="O7" i="1" s="1"/>
  <c r="N8" i="1"/>
  <c r="N9" i="1"/>
  <c r="N10" i="1"/>
  <c r="N11" i="1"/>
  <c r="N12" i="1"/>
  <c r="N13" i="1"/>
  <c r="N14" i="1"/>
  <c r="N15" i="1"/>
  <c r="O16" i="3" l="1"/>
  <c r="O17" i="3" s="1"/>
  <c r="N7" i="1"/>
  <c r="O16" i="1" l="1"/>
  <c r="E22" i="1"/>
  <c r="E23" i="1"/>
  <c r="E28" i="1"/>
  <c r="N16" i="1" l="1"/>
  <c r="O17" i="1" s="1"/>
  <c r="B5" i="2"/>
</calcChain>
</file>

<file path=xl/sharedStrings.xml><?xml version="1.0" encoding="utf-8"?>
<sst xmlns="http://schemas.openxmlformats.org/spreadsheetml/2006/main" count="143" uniqueCount="74">
  <si>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</si>
  <si>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</si>
  <si>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</si>
  <si>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</si>
  <si>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</si>
  <si>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</si>
  <si>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</si>
  <si>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</si>
  <si>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</si>
  <si>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</si>
  <si>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</si>
  <si>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</si>
  <si>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</si>
  <si>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</si>
  <si>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</si>
  <si>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</si>
  <si>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</si>
  <si>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</si>
  <si>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</si>
  <si>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</si>
  <si>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</si>
  <si>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</si>
  <si>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</si>
  <si>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</si>
  <si>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</si>
  <si>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</si>
  <si>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</si>
  <si>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</si>
  <si>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</si>
  <si>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</si>
  <si>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</si>
  <si>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</si>
  <si>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</si>
  <si>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</si>
  <si>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Модернизация корпоративной сети ОАО "Башинформсвязь"</t>
  </si>
  <si>
    <t>Тимилова И.А., тел. (347)221-54-73, эл.почта:</t>
  </si>
  <si>
    <t>(347)221-54-73</t>
  </si>
  <si>
    <t/>
  </si>
  <si>
    <t>Каримов В.Р. 8-(347)-221-5456</t>
  </si>
  <si>
    <t>Сентябрь 2014</t>
  </si>
  <si>
    <t>Титлин Лев Сергеевич</t>
  </si>
  <si>
    <t>(347)221-54-71</t>
  </si>
  <si>
    <t xml:space="preserve"> "Башинформсвязь" ЦТЭ                г. Уфа, ул. Каспийская, 14                 конт. Тел. 8-905-352-77-79  Иксанова Ф.С.</t>
  </si>
  <si>
    <t>не менее 5 лет</t>
  </si>
  <si>
    <t>Наименование товара поставщика</t>
  </si>
  <si>
    <t>Радиоблок ODU ALFOplus80 SB=1L, электрическая версия</t>
  </si>
  <si>
    <t>Радиоблок ODU ALFOplus80 SB=1H, электрическая версия</t>
  </si>
  <si>
    <t>Защитный кожух разъема RJ-45 RJ45 FULLOUTDOOR.CONN.KIT KEY DOWN</t>
  </si>
  <si>
    <t>Адаптер питания PoE AC/DC 60 Вт, с защитой от высоковольтной наводки AC/DC 60W MIDSPAN INJECT.SURGE PROTECTED</t>
  </si>
  <si>
    <t>Кабель для юстировки антенны 2 x M12 5P 2 x M12 5P POINTING CABLE</t>
  </si>
  <si>
    <t>Ключ для разъемов AMPHENOL LOCKING KEY FOR AMPH.CONNECTORS</t>
  </si>
  <si>
    <t>Кабель заземления для ODU 1+0 GND CABLE (16mm) KIT FOR ODU 1+0</t>
  </si>
  <si>
    <t>Кабель LAN для внешней прокладки (100 м), 2xRJ-45 DATA CABLE CAT5e FOR OUTDOOR</t>
  </si>
  <si>
    <t xml:space="preserve">Антенна Andrew 80GHZ SP 0.6M VHA R740 E-BAND </t>
  </si>
  <si>
    <t xml:space="preserve"> GB9900 Радиоблок  наружного размещения  ODU ALFOplus80 SB=1L, скорость 1 Гбит/с (полный дуплекс), 4QAM, электрическая версия, под-диапазон SB=1L</t>
  </si>
  <si>
    <t>GB9901 Радиоблок наружного размещения ODU ALFOplus80 SB=1H, скорость 1 Гбит/с (полный дуплекс), 4QAM, электрическая версия, под-диапазон SB=1H</t>
  </si>
  <si>
    <t>P20032 Защитный кожух разъема RJ-45</t>
  </si>
  <si>
    <t>S03653 Адаптер питания PoE AC/DC 60 Вт, с защитой от высоковольтной наводки</t>
  </si>
  <si>
    <t xml:space="preserve">F03608 Кабель для юстировки антенны 2 x M12 5P </t>
  </si>
  <si>
    <t>J23599 Ключ для разъемов AMPHENOL</t>
  </si>
  <si>
    <t>Кабель заземления для ODU 1+0</t>
  </si>
  <si>
    <t>Кабель LAN для внешней прокладки (100 м), 2xRJ-45</t>
  </si>
  <si>
    <t>UE6CKM00A Антенна Andrew 80GHZ SP 0.6M VHA R740 E-BAND</t>
  </si>
  <si>
    <t>шт.</t>
  </si>
  <si>
    <t>Предельная стоимость лота составляет  1 456 354,56 руб. (с НДС)</t>
  </si>
  <si>
    <t>Авторизационное письмо от SIAE</t>
  </si>
  <si>
    <t>4 квартал - 1 ноября 2014г.</t>
  </si>
  <si>
    <t>Каримов В.Р.</t>
  </si>
  <si>
    <t>(347) 2215456</t>
  </si>
  <si>
    <t>Поставщик должен быть авторизованным партнером SIAE</t>
  </si>
  <si>
    <t>Приобретение РЛС нелицензируемого диапазона</t>
  </si>
  <si>
    <t>Поставка радиорелейных станций ALFOplus80 SIAE</t>
  </si>
  <si>
    <t>Предельная стоимость лота составляет  1 652 000,00 руб. (с НДС)</t>
  </si>
  <si>
    <t>4 квартал - до 1 ноября 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</si>
</sst>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4" fontId="0" fillId="0" borderId="1" xfId="0" applyNumberFormat="1" applyBorder="1"/>
    <xf numFmtId="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imovvr/AppData/Local/Microsoft/Windows/Temporary%20Internet%20Files/Content.Outlook/9MLJ3CEU/&#1055;&#1088;&#1080;&#1083;&#1086;&#1078;&#1077;&#1085;&#1080;&#1077;%201%201%20&#1082;%20&#1048;&#1079;&#1074;&#1077;&#1097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2">
          <cell r="D42" t="str">
            <v>Декларация соответствия</v>
          </cell>
        </row>
        <row r="43">
          <cell r="D43" t="str">
            <v>Сертификат соответствия стандартам РФ , техническое описание поставляемого товара, инструкция на русском языке</v>
          </cell>
        </row>
        <row r="48">
          <cell r="D48" t="str">
            <v xml:space="preserve"> Яппарова Р.Д. тел.: (347) 221-56-62;  8-901-817-39-50 эл.почта r.yapparova@bashtel.ru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34"/>
  <sheetViews>
    <sheetView tabSelected="1" zoomScale="90" zoomScaleNormal="90" workbookViewId="0">
      <selection activeCell="E25" sqref="E25:P2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2" customWidth="1"/>
    <col min="4" max="4" width="46.5703125" customWidth="1"/>
    <col min="5" max="5" width="26.42578125" style="12" customWidth="1"/>
    <col min="6" max="6" width="28.7109375" customWidth="1"/>
    <col min="12" max="12" width="16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  <col min="20" max="20" width="11.42578125" bestFit="1" customWidth="1"/>
  </cols>
  <sheetData>
    <row r="1" spans="1:22" x14ac:dyDescent="0.25">
      <c r="P1" s="16"/>
    </row>
    <row r="2" spans="1:22" x14ac:dyDescent="0.25">
      <c r="B2" s="41" t="s">
        <v>11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22" x14ac:dyDescent="0.25">
      <c r="D3" s="10" t="s">
        <v>71</v>
      </c>
      <c r="E3" s="10"/>
      <c r="F3" s="15"/>
      <c r="Q3" s="6"/>
    </row>
    <row r="4" spans="1:22" x14ac:dyDescent="0.25">
      <c r="B4" s="49" t="s">
        <v>0</v>
      </c>
      <c r="C4" s="55" t="s">
        <v>30</v>
      </c>
      <c r="D4" s="49" t="s">
        <v>25</v>
      </c>
      <c r="E4" s="55" t="s">
        <v>44</v>
      </c>
      <c r="F4" s="49" t="s">
        <v>1</v>
      </c>
      <c r="G4" s="49" t="s">
        <v>14</v>
      </c>
      <c r="H4" s="50" t="s">
        <v>15</v>
      </c>
      <c r="I4" s="50"/>
      <c r="J4" s="50"/>
      <c r="K4" s="50"/>
      <c r="L4" s="50"/>
      <c r="M4" s="53" t="s">
        <v>20</v>
      </c>
      <c r="N4" s="51" t="s">
        <v>21</v>
      </c>
      <c r="O4" s="63" t="s">
        <v>26</v>
      </c>
      <c r="P4" s="49" t="s">
        <v>2</v>
      </c>
      <c r="Q4" s="6"/>
    </row>
    <row r="5" spans="1:22" s="5" customFormat="1" ht="48.75" customHeight="1" x14ac:dyDescent="0.25">
      <c r="B5" s="49"/>
      <c r="C5" s="56"/>
      <c r="D5" s="49"/>
      <c r="E5" s="56"/>
      <c r="F5" s="49"/>
      <c r="G5" s="49"/>
      <c r="H5" s="4" t="s">
        <v>16</v>
      </c>
      <c r="I5" s="4" t="s">
        <v>17</v>
      </c>
      <c r="J5" s="4" t="s">
        <v>18</v>
      </c>
      <c r="K5" s="4" t="s">
        <v>19</v>
      </c>
      <c r="L5" s="4" t="s">
        <v>24</v>
      </c>
      <c r="M5" s="54"/>
      <c r="N5" s="52"/>
      <c r="O5" s="63"/>
      <c r="P5" s="49"/>
    </row>
    <row r="6" spans="1:22" x14ac:dyDescent="0.25">
      <c r="B6" s="1">
        <v>1</v>
      </c>
      <c r="C6" s="21">
        <v>2</v>
      </c>
      <c r="D6" s="38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ht="60" x14ac:dyDescent="0.25">
      <c r="A7" s="12"/>
      <c r="B7" s="11"/>
      <c r="C7" s="11"/>
      <c r="D7" s="38" t="s">
        <v>45</v>
      </c>
      <c r="E7" s="2"/>
      <c r="F7" s="38" t="s">
        <v>54</v>
      </c>
      <c r="G7" s="7" t="s">
        <v>63</v>
      </c>
      <c r="H7" s="40"/>
      <c r="I7" s="40"/>
      <c r="J7" s="39"/>
      <c r="K7" s="39">
        <v>4</v>
      </c>
      <c r="L7" s="20">
        <f>SUM(H7:K7)</f>
        <v>4</v>
      </c>
      <c r="M7" s="8">
        <v>120000</v>
      </c>
      <c r="N7" s="8">
        <f>L7*M7</f>
        <v>480000</v>
      </c>
      <c r="O7" s="30">
        <f>L7*M7*1.18</f>
        <v>566400</v>
      </c>
      <c r="P7" s="49" t="s">
        <v>42</v>
      </c>
      <c r="Q7" s="12"/>
    </row>
    <row r="8" spans="1:22" ht="60" x14ac:dyDescent="0.25">
      <c r="A8" s="12"/>
      <c r="B8" s="11"/>
      <c r="C8" s="11"/>
      <c r="D8" s="38" t="s">
        <v>46</v>
      </c>
      <c r="E8" s="2"/>
      <c r="F8" s="38" t="s">
        <v>55</v>
      </c>
      <c r="G8" s="7" t="s">
        <v>63</v>
      </c>
      <c r="H8" s="40"/>
      <c r="I8" s="40"/>
      <c r="J8" s="40"/>
      <c r="K8" s="39">
        <v>4</v>
      </c>
      <c r="L8" s="20">
        <f t="shared" ref="L8:L15" si="0">SUM(H8:K8)</f>
        <v>4</v>
      </c>
      <c r="M8" s="8">
        <v>120000</v>
      </c>
      <c r="N8" s="8">
        <f t="shared" ref="N8:N15" si="1">L8*M8</f>
        <v>480000</v>
      </c>
      <c r="O8" s="30">
        <f t="shared" ref="O8:O15" si="2">L8*M8*1.18</f>
        <v>566400</v>
      </c>
      <c r="P8" s="49"/>
      <c r="Q8" s="12"/>
    </row>
    <row r="9" spans="1:22" s="12" customFormat="1" ht="24" x14ac:dyDescent="0.25">
      <c r="B9" s="11"/>
      <c r="C9" s="11"/>
      <c r="D9" s="38" t="s">
        <v>47</v>
      </c>
      <c r="E9" s="2"/>
      <c r="F9" s="38" t="s">
        <v>56</v>
      </c>
      <c r="G9" s="7" t="s">
        <v>63</v>
      </c>
      <c r="H9" s="40"/>
      <c r="I9" s="40"/>
      <c r="J9" s="40"/>
      <c r="K9" s="39">
        <v>8</v>
      </c>
      <c r="L9" s="20">
        <f t="shared" si="0"/>
        <v>8</v>
      </c>
      <c r="M9" s="8">
        <v>475</v>
      </c>
      <c r="N9" s="8">
        <f t="shared" si="1"/>
        <v>3800</v>
      </c>
      <c r="O9" s="30">
        <f t="shared" si="2"/>
        <v>4484</v>
      </c>
      <c r="P9" s="49"/>
    </row>
    <row r="10" spans="1:22" s="12" customFormat="1" ht="36" x14ac:dyDescent="0.25">
      <c r="B10" s="11"/>
      <c r="C10" s="11"/>
      <c r="D10" s="38" t="s">
        <v>48</v>
      </c>
      <c r="E10" s="2"/>
      <c r="F10" s="38" t="s">
        <v>57</v>
      </c>
      <c r="G10" s="7" t="s">
        <v>63</v>
      </c>
      <c r="H10" s="40"/>
      <c r="I10" s="40"/>
      <c r="J10" s="40"/>
      <c r="K10" s="39">
        <v>8</v>
      </c>
      <c r="L10" s="20">
        <f t="shared" si="0"/>
        <v>8</v>
      </c>
      <c r="M10" s="8">
        <v>6450</v>
      </c>
      <c r="N10" s="8">
        <f t="shared" si="1"/>
        <v>51600</v>
      </c>
      <c r="O10" s="30">
        <f t="shared" si="2"/>
        <v>60888</v>
      </c>
      <c r="P10" s="49"/>
    </row>
    <row r="11" spans="1:22" ht="24" x14ac:dyDescent="0.25">
      <c r="A11" s="12"/>
      <c r="B11" s="11"/>
      <c r="C11" s="11"/>
      <c r="D11" s="38" t="s">
        <v>49</v>
      </c>
      <c r="E11" s="2"/>
      <c r="F11" s="38" t="s">
        <v>58</v>
      </c>
      <c r="G11" s="7" t="s">
        <v>63</v>
      </c>
      <c r="H11" s="40"/>
      <c r="I11" s="40"/>
      <c r="J11" s="40"/>
      <c r="K11" s="39">
        <v>8</v>
      </c>
      <c r="L11" s="20">
        <f t="shared" si="0"/>
        <v>8</v>
      </c>
      <c r="M11" s="8">
        <v>3578</v>
      </c>
      <c r="N11" s="8">
        <f t="shared" si="1"/>
        <v>28624</v>
      </c>
      <c r="O11" s="30">
        <f t="shared" si="2"/>
        <v>33776.32</v>
      </c>
      <c r="P11" s="49"/>
      <c r="Q11" s="12"/>
    </row>
    <row r="12" spans="1:22" ht="24" x14ac:dyDescent="0.25">
      <c r="A12" s="12"/>
      <c r="B12" s="11"/>
      <c r="C12" s="11"/>
      <c r="D12" s="38" t="s">
        <v>50</v>
      </c>
      <c r="E12" s="2"/>
      <c r="F12" s="38" t="s">
        <v>59</v>
      </c>
      <c r="G12" s="7" t="s">
        <v>63</v>
      </c>
      <c r="H12" s="40"/>
      <c r="I12" s="40"/>
      <c r="J12" s="40"/>
      <c r="K12" s="39">
        <v>8</v>
      </c>
      <c r="L12" s="20">
        <f t="shared" si="0"/>
        <v>8</v>
      </c>
      <c r="M12" s="8">
        <v>1045</v>
      </c>
      <c r="N12" s="8">
        <f t="shared" si="1"/>
        <v>8360</v>
      </c>
      <c r="O12" s="30">
        <f t="shared" si="2"/>
        <v>9864.7999999999993</v>
      </c>
      <c r="P12" s="49"/>
      <c r="Q12" s="12"/>
    </row>
    <row r="13" spans="1:22" ht="24" x14ac:dyDescent="0.25">
      <c r="A13" s="12"/>
      <c r="B13" s="11"/>
      <c r="C13" s="11"/>
      <c r="D13" s="38" t="s">
        <v>51</v>
      </c>
      <c r="E13" s="2"/>
      <c r="F13" s="38" t="s">
        <v>60</v>
      </c>
      <c r="G13" s="7" t="s">
        <v>63</v>
      </c>
      <c r="H13" s="40"/>
      <c r="I13" s="40"/>
      <c r="J13" s="40"/>
      <c r="K13" s="39">
        <v>8</v>
      </c>
      <c r="L13" s="20">
        <f t="shared" si="0"/>
        <v>8</v>
      </c>
      <c r="M13" s="8">
        <v>452</v>
      </c>
      <c r="N13" s="8">
        <f t="shared" si="1"/>
        <v>3616</v>
      </c>
      <c r="O13" s="30">
        <f t="shared" si="2"/>
        <v>4266.88</v>
      </c>
      <c r="P13" s="49"/>
      <c r="Q13" s="12"/>
      <c r="R13" s="3"/>
      <c r="S13" s="3"/>
      <c r="T13" s="3"/>
      <c r="U13" s="3"/>
      <c r="V13" s="3"/>
    </row>
    <row r="14" spans="1:22" ht="24" x14ac:dyDescent="0.25">
      <c r="A14" s="12"/>
      <c r="B14" s="11"/>
      <c r="C14" s="11"/>
      <c r="D14" s="38" t="s">
        <v>52</v>
      </c>
      <c r="E14" s="2"/>
      <c r="F14" s="38" t="s">
        <v>61</v>
      </c>
      <c r="G14" s="7" t="s">
        <v>63</v>
      </c>
      <c r="H14" s="40"/>
      <c r="I14" s="40"/>
      <c r="J14" s="40"/>
      <c r="K14" s="39">
        <v>8</v>
      </c>
      <c r="L14" s="20">
        <f t="shared" si="0"/>
        <v>8</v>
      </c>
      <c r="M14" s="8">
        <v>7000</v>
      </c>
      <c r="N14" s="8">
        <f t="shared" si="1"/>
        <v>56000</v>
      </c>
      <c r="O14" s="30">
        <f t="shared" si="2"/>
        <v>66080</v>
      </c>
      <c r="P14" s="49"/>
      <c r="Q14" s="12"/>
    </row>
    <row r="15" spans="1:22" ht="32.25" customHeight="1" x14ac:dyDescent="0.25">
      <c r="A15" s="12"/>
      <c r="B15" s="11"/>
      <c r="C15" s="11"/>
      <c r="D15" s="38" t="s">
        <v>53</v>
      </c>
      <c r="E15" s="2"/>
      <c r="F15" s="38" t="s">
        <v>62</v>
      </c>
      <c r="G15" s="7" t="s">
        <v>63</v>
      </c>
      <c r="H15" s="40"/>
      <c r="I15" s="40"/>
      <c r="J15" s="40"/>
      <c r="K15" s="39">
        <v>8</v>
      </c>
      <c r="L15" s="20">
        <f t="shared" si="0"/>
        <v>8</v>
      </c>
      <c r="M15" s="8">
        <v>36000</v>
      </c>
      <c r="N15" s="8">
        <f t="shared" si="1"/>
        <v>288000</v>
      </c>
      <c r="O15" s="30">
        <f t="shared" si="2"/>
        <v>339840</v>
      </c>
      <c r="P15" s="49"/>
      <c r="Q15" s="12"/>
    </row>
    <row r="16" spans="1:22" x14ac:dyDescent="0.25">
      <c r="A16" s="12"/>
      <c r="B16" s="19"/>
      <c r="C16" s="19"/>
      <c r="D16" s="13"/>
      <c r="E16" s="13"/>
      <c r="F16" s="13"/>
      <c r="G16" s="14"/>
      <c r="H16" s="14"/>
      <c r="I16" s="14"/>
      <c r="J16" s="14"/>
      <c r="K16" s="14"/>
      <c r="L16" s="14"/>
      <c r="M16" s="14"/>
      <c r="N16" s="31">
        <f>SUM($N$7:$N$15)</f>
        <v>1400000</v>
      </c>
      <c r="O16" s="29">
        <f>SUM(O7:O15)</f>
        <v>1652000</v>
      </c>
      <c r="P16" s="3"/>
      <c r="Q16" s="12"/>
    </row>
    <row r="17" spans="1:20" x14ac:dyDescent="0.25">
      <c r="A17" s="12"/>
      <c r="B17" s="17"/>
      <c r="C17" s="17"/>
      <c r="D17" s="18"/>
      <c r="E17" s="18"/>
      <c r="F17" s="18"/>
      <c r="G17" s="17"/>
      <c r="H17" s="17"/>
      <c r="I17" s="17"/>
      <c r="J17" s="17"/>
      <c r="K17" s="17"/>
      <c r="L17" s="17"/>
      <c r="M17" s="17"/>
      <c r="N17" s="32" t="s">
        <v>22</v>
      </c>
      <c r="O17" s="33">
        <f>O16-N16</f>
        <v>252000</v>
      </c>
      <c r="P17" s="3"/>
      <c r="Q17" s="12"/>
      <c r="T17" s="34"/>
    </row>
    <row r="18" spans="1:20" x14ac:dyDescent="0.25">
      <c r="A18" s="12"/>
      <c r="B18" s="46" t="s">
        <v>72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  <c r="Q18" s="12"/>
    </row>
    <row r="19" spans="1:20" x14ac:dyDescent="0.25">
      <c r="B19" s="43" t="s">
        <v>4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</row>
    <row r="20" spans="1:20" x14ac:dyDescent="0.25">
      <c r="B20" s="42" t="s">
        <v>5</v>
      </c>
      <c r="C20" s="42"/>
      <c r="D20" s="42"/>
      <c r="E20" s="46" t="s">
        <v>73</v>
      </c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</row>
    <row r="21" spans="1:20" ht="32.1" customHeight="1" x14ac:dyDescent="0.25">
      <c r="B21" s="42" t="s">
        <v>6</v>
      </c>
      <c r="C21" s="42"/>
      <c r="D21" s="42"/>
      <c r="E21" s="64" t="s">
        <v>10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6"/>
      <c r="Q21" s="3"/>
    </row>
    <row r="22" spans="1:20" ht="15" customHeight="1" x14ac:dyDescent="0.25">
      <c r="A22" s="12"/>
      <c r="B22" s="57" t="s">
        <v>7</v>
      </c>
      <c r="C22" s="58"/>
      <c r="D22" s="59"/>
      <c r="E22" s="46" t="str">
        <f>[1]Лист1!$D$42</f>
        <v>Декларация соответствия</v>
      </c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8"/>
      <c r="Q22" s="12"/>
    </row>
    <row r="23" spans="1:20" s="12" customFormat="1" ht="15" customHeight="1" x14ac:dyDescent="0.25">
      <c r="B23" s="60"/>
      <c r="C23" s="61"/>
      <c r="D23" s="62"/>
      <c r="E23" s="46" t="str">
        <f>[1]Лист1!$D$43</f>
        <v>Сертификат соответствия стандартам РФ , техническое описание поставляемого товара, инструкция на русском языке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8"/>
    </row>
    <row r="24" spans="1:20" s="12" customFormat="1" ht="15" customHeight="1" x14ac:dyDescent="0.25">
      <c r="B24" s="60"/>
      <c r="C24" s="61"/>
      <c r="D24" s="62"/>
      <c r="E24" s="46" t="s">
        <v>69</v>
      </c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8"/>
    </row>
    <row r="25" spans="1:20" s="12" customFormat="1" ht="15" customHeight="1" x14ac:dyDescent="0.25">
      <c r="B25" s="43"/>
      <c r="C25" s="44"/>
      <c r="D25" s="45"/>
      <c r="E25" s="46" t="s">
        <v>65</v>
      </c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8"/>
    </row>
    <row r="26" spans="1:20" x14ac:dyDescent="0.25">
      <c r="A26" s="12"/>
      <c r="B26" s="46" t="s">
        <v>28</v>
      </c>
      <c r="C26" s="47"/>
      <c r="D26" s="48"/>
      <c r="E26" s="46" t="s">
        <v>27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8"/>
      <c r="Q26" s="12"/>
    </row>
    <row r="27" spans="1:20" x14ac:dyDescent="0.25">
      <c r="A27" s="12"/>
      <c r="B27" s="46" t="s">
        <v>29</v>
      </c>
      <c r="C27" s="47"/>
      <c r="D27" s="48"/>
      <c r="E27" s="46" t="s">
        <v>43</v>
      </c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8"/>
      <c r="Q27" s="12"/>
    </row>
    <row r="28" spans="1:20" x14ac:dyDescent="0.25">
      <c r="B28" s="42" t="s">
        <v>8</v>
      </c>
      <c r="C28" s="42"/>
      <c r="D28" s="42"/>
      <c r="E28" s="46" t="str">
        <f>Query2_NPO</f>
        <v>Каримов В.Р. 8-(347)-221-5456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/>
    </row>
    <row r="29" spans="1:20" x14ac:dyDescent="0.25">
      <c r="B29" s="42" t="s">
        <v>9</v>
      </c>
      <c r="C29" s="42"/>
      <c r="D29" s="42"/>
      <c r="E29" s="46" t="str">
        <f>Query2_NPO</f>
        <v>Каримов В.Р. 8-(347)-221-5456</v>
      </c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8"/>
    </row>
    <row r="30" spans="1:20" x14ac:dyDescent="0.25">
      <c r="A30" s="12"/>
      <c r="B30" s="23"/>
      <c r="C30" s="23"/>
      <c r="D30" s="23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12"/>
    </row>
    <row r="31" spans="1:20" x14ac:dyDescent="0.25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12"/>
      <c r="L31" s="12"/>
      <c r="M31" s="12"/>
      <c r="N31" s="12"/>
      <c r="O31" s="12"/>
      <c r="P31" s="12"/>
      <c r="Q31" s="12"/>
    </row>
    <row r="32" spans="1:20" x14ac:dyDescent="0.25">
      <c r="D32" s="6"/>
    </row>
    <row r="33" spans="4:5" x14ac:dyDescent="0.25">
      <c r="D33" s="6"/>
      <c r="E33" s="6"/>
    </row>
    <row r="34" spans="4:5" x14ac:dyDescent="0.25">
      <c r="E34" s="6"/>
    </row>
  </sheetData>
  <mergeCells count="32">
    <mergeCell ref="E29:P29"/>
    <mergeCell ref="B28:D28"/>
    <mergeCell ref="B29:D29"/>
    <mergeCell ref="B22:D25"/>
    <mergeCell ref="O4:O5"/>
    <mergeCell ref="E22:P22"/>
    <mergeCell ref="E4:E5"/>
    <mergeCell ref="E20:P20"/>
    <mergeCell ref="E28:P28"/>
    <mergeCell ref="E21:P21"/>
    <mergeCell ref="E26:P26"/>
    <mergeCell ref="E27:P27"/>
    <mergeCell ref="P7:P15"/>
    <mergeCell ref="E23:P23"/>
    <mergeCell ref="E24:P24"/>
    <mergeCell ref="E25:P25"/>
    <mergeCell ref="B2:P2"/>
    <mergeCell ref="B21:D21"/>
    <mergeCell ref="B20:D20"/>
    <mergeCell ref="B19:P19"/>
    <mergeCell ref="B27:D27"/>
    <mergeCell ref="B4:B5"/>
    <mergeCell ref="D4:D5"/>
    <mergeCell ref="P4:P5"/>
    <mergeCell ref="B18:P18"/>
    <mergeCell ref="B26:D26"/>
    <mergeCell ref="F4:F5"/>
    <mergeCell ref="G4:G5"/>
    <mergeCell ref="H4:L4"/>
    <mergeCell ref="N4:N5"/>
    <mergeCell ref="M4:M5"/>
    <mergeCell ref="C4:C5"/>
  </mergeCells>
  <pageMargins left="0.25" right="0.25" top="0.75" bottom="0.75" header="0.3" footer="0.3"/>
  <pageSetup paperSize="9" scale="5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7" t="s">
        <v>31</v>
      </c>
      <c r="B5" t="e">
        <f>XLR_ERRNAME</f>
        <v>#NAME?</v>
      </c>
    </row>
    <row r="6" spans="1:14" x14ac:dyDescent="0.25">
      <c r="A6" t="s">
        <v>32</v>
      </c>
      <c r="B6">
        <v>5939</v>
      </c>
      <c r="C6" s="28" t="s">
        <v>33</v>
      </c>
      <c r="D6">
        <v>3871</v>
      </c>
      <c r="E6" s="28" t="s">
        <v>34</v>
      </c>
      <c r="F6" s="28" t="s">
        <v>35</v>
      </c>
      <c r="G6" s="28" t="s">
        <v>36</v>
      </c>
      <c r="H6" s="28" t="s">
        <v>37</v>
      </c>
      <c r="I6" s="28" t="s">
        <v>38</v>
      </c>
      <c r="J6" s="28" t="s">
        <v>34</v>
      </c>
      <c r="K6" s="28" t="s">
        <v>39</v>
      </c>
      <c r="L6" s="28" t="s">
        <v>40</v>
      </c>
      <c r="M6" s="28" t="s">
        <v>41</v>
      </c>
      <c r="N6" s="28" t="s">
        <v>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workbookViewId="0">
      <selection activeCell="M7" sqref="M7:M15"/>
    </sheetView>
  </sheetViews>
  <sheetFormatPr defaultRowHeight="15" x14ac:dyDescent="0.25"/>
  <cols>
    <col min="1" max="1" width="0.85546875" style="12" customWidth="1"/>
    <col min="2" max="3" width="8.42578125" style="12" customWidth="1"/>
    <col min="4" max="4" width="46.5703125" style="12" customWidth="1"/>
    <col min="5" max="5" width="26.42578125" style="12" customWidth="1"/>
    <col min="6" max="6" width="28.7109375" style="12" customWidth="1"/>
    <col min="7" max="11" width="9.140625" style="12"/>
    <col min="12" max="12" width="16" style="12" customWidth="1"/>
    <col min="13" max="13" width="17.85546875" style="12" customWidth="1"/>
    <col min="14" max="14" width="16.85546875" style="12" customWidth="1"/>
    <col min="15" max="15" width="17.7109375" style="12" customWidth="1"/>
    <col min="16" max="16" width="18.7109375" style="12" customWidth="1"/>
    <col min="17" max="17" width="3.28515625" style="12" customWidth="1"/>
    <col min="18" max="19" width="9.140625" style="12"/>
    <col min="20" max="20" width="11.42578125" style="12" bestFit="1" customWidth="1"/>
    <col min="21" max="16384" width="9.140625" style="12"/>
  </cols>
  <sheetData>
    <row r="1" spans="2:22" x14ac:dyDescent="0.25">
      <c r="P1" s="16" t="s">
        <v>23</v>
      </c>
    </row>
    <row r="2" spans="2:22" x14ac:dyDescent="0.25">
      <c r="B2" s="41" t="s">
        <v>11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2:22" x14ac:dyDescent="0.25">
      <c r="B3" s="12" t="s">
        <v>3</v>
      </c>
      <c r="D3" s="10" t="s">
        <v>70</v>
      </c>
      <c r="E3" s="10"/>
      <c r="F3" s="15"/>
      <c r="Q3" s="6"/>
    </row>
    <row r="4" spans="2:22" x14ac:dyDescent="0.25">
      <c r="B4" s="49" t="s">
        <v>0</v>
      </c>
      <c r="C4" s="55" t="s">
        <v>30</v>
      </c>
      <c r="D4" s="49" t="s">
        <v>25</v>
      </c>
      <c r="E4" s="55" t="s">
        <v>44</v>
      </c>
      <c r="F4" s="49" t="s">
        <v>1</v>
      </c>
      <c r="G4" s="49" t="s">
        <v>14</v>
      </c>
      <c r="H4" s="50" t="s">
        <v>15</v>
      </c>
      <c r="I4" s="50"/>
      <c r="J4" s="50"/>
      <c r="K4" s="50"/>
      <c r="L4" s="50"/>
      <c r="M4" s="53" t="s">
        <v>20</v>
      </c>
      <c r="N4" s="51" t="s">
        <v>21</v>
      </c>
      <c r="O4" s="63" t="s">
        <v>26</v>
      </c>
      <c r="P4" s="49" t="s">
        <v>2</v>
      </c>
      <c r="Q4" s="6"/>
    </row>
    <row r="5" spans="2:22" s="5" customFormat="1" ht="48.75" customHeight="1" x14ac:dyDescent="0.25">
      <c r="B5" s="49"/>
      <c r="C5" s="56"/>
      <c r="D5" s="49"/>
      <c r="E5" s="56"/>
      <c r="F5" s="49"/>
      <c r="G5" s="49"/>
      <c r="H5" s="35" t="s">
        <v>16</v>
      </c>
      <c r="I5" s="35" t="s">
        <v>17</v>
      </c>
      <c r="J5" s="35" t="s">
        <v>18</v>
      </c>
      <c r="K5" s="35" t="s">
        <v>19</v>
      </c>
      <c r="L5" s="35" t="s">
        <v>24</v>
      </c>
      <c r="M5" s="54"/>
      <c r="N5" s="52"/>
      <c r="O5" s="63"/>
      <c r="P5" s="49"/>
    </row>
    <row r="6" spans="2:22" x14ac:dyDescent="0.25">
      <c r="B6" s="36">
        <v>1</v>
      </c>
      <c r="C6" s="36">
        <v>2</v>
      </c>
      <c r="D6" s="38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  <c r="J6" s="36">
        <v>9</v>
      </c>
      <c r="K6" s="36">
        <v>10</v>
      </c>
      <c r="L6" s="36">
        <v>11</v>
      </c>
      <c r="M6" s="36">
        <v>12</v>
      </c>
      <c r="N6" s="36">
        <v>13</v>
      </c>
      <c r="O6" s="36">
        <v>14</v>
      </c>
      <c r="P6" s="36">
        <v>15</v>
      </c>
    </row>
    <row r="7" spans="2:22" ht="60" x14ac:dyDescent="0.25">
      <c r="B7" s="11"/>
      <c r="C7" s="11"/>
      <c r="D7" s="38" t="s">
        <v>45</v>
      </c>
      <c r="E7" s="2"/>
      <c r="F7" s="38" t="s">
        <v>54</v>
      </c>
      <c r="G7" s="7" t="s">
        <v>63</v>
      </c>
      <c r="H7" s="40"/>
      <c r="I7" s="40"/>
      <c r="J7" s="39"/>
      <c r="K7" s="39">
        <v>4</v>
      </c>
      <c r="L7" s="20">
        <f>SUM(H7:K7)</f>
        <v>4</v>
      </c>
      <c r="M7" s="8">
        <v>120000</v>
      </c>
      <c r="N7" s="8">
        <f>L7*M7</f>
        <v>480000</v>
      </c>
      <c r="O7" s="30">
        <f>L7*M7*1.18</f>
        <v>566400</v>
      </c>
      <c r="P7" s="49" t="s">
        <v>42</v>
      </c>
    </row>
    <row r="8" spans="2:22" ht="60" x14ac:dyDescent="0.25">
      <c r="B8" s="11"/>
      <c r="C8" s="11"/>
      <c r="D8" s="38" t="s">
        <v>46</v>
      </c>
      <c r="E8" s="2"/>
      <c r="F8" s="38" t="s">
        <v>55</v>
      </c>
      <c r="G8" s="7" t="s">
        <v>63</v>
      </c>
      <c r="H8" s="40"/>
      <c r="I8" s="40"/>
      <c r="J8" s="40"/>
      <c r="K8" s="39">
        <v>4</v>
      </c>
      <c r="L8" s="20">
        <f t="shared" ref="L8:L15" si="0">SUM(H8:K8)</f>
        <v>4</v>
      </c>
      <c r="M8" s="8">
        <v>120000</v>
      </c>
      <c r="N8" s="8">
        <f t="shared" ref="N8:N15" si="1">L8*M8</f>
        <v>480000</v>
      </c>
      <c r="O8" s="30">
        <f t="shared" ref="O8:O15" si="2">L8*M8*1.18</f>
        <v>566400</v>
      </c>
      <c r="P8" s="49"/>
    </row>
    <row r="9" spans="2:22" ht="24" x14ac:dyDescent="0.25">
      <c r="B9" s="11"/>
      <c r="C9" s="11"/>
      <c r="D9" s="38" t="s">
        <v>47</v>
      </c>
      <c r="E9" s="2"/>
      <c r="F9" s="38" t="s">
        <v>56</v>
      </c>
      <c r="G9" s="7" t="s">
        <v>63</v>
      </c>
      <c r="H9" s="40"/>
      <c r="I9" s="40"/>
      <c r="J9" s="40"/>
      <c r="K9" s="39">
        <v>8</v>
      </c>
      <c r="L9" s="20">
        <f t="shared" si="0"/>
        <v>8</v>
      </c>
      <c r="M9" s="8">
        <v>475</v>
      </c>
      <c r="N9" s="8">
        <f t="shared" si="1"/>
        <v>3800</v>
      </c>
      <c r="O9" s="30">
        <f t="shared" si="2"/>
        <v>4484</v>
      </c>
      <c r="P9" s="49"/>
    </row>
    <row r="10" spans="2:22" ht="36" x14ac:dyDescent="0.25">
      <c r="B10" s="11"/>
      <c r="C10" s="11"/>
      <c r="D10" s="38" t="s">
        <v>48</v>
      </c>
      <c r="E10" s="2"/>
      <c r="F10" s="38" t="s">
        <v>57</v>
      </c>
      <c r="G10" s="7" t="s">
        <v>63</v>
      </c>
      <c r="H10" s="40"/>
      <c r="I10" s="40"/>
      <c r="J10" s="40"/>
      <c r="K10" s="39">
        <v>8</v>
      </c>
      <c r="L10" s="20">
        <f t="shared" si="0"/>
        <v>8</v>
      </c>
      <c r="M10" s="8">
        <v>6450</v>
      </c>
      <c r="N10" s="8">
        <f t="shared" si="1"/>
        <v>51600</v>
      </c>
      <c r="O10" s="30">
        <f t="shared" si="2"/>
        <v>60888</v>
      </c>
      <c r="P10" s="49"/>
    </row>
    <row r="11" spans="2:22" ht="24" x14ac:dyDescent="0.25">
      <c r="B11" s="11"/>
      <c r="C11" s="11"/>
      <c r="D11" s="38" t="s">
        <v>49</v>
      </c>
      <c r="E11" s="2"/>
      <c r="F11" s="38" t="s">
        <v>58</v>
      </c>
      <c r="G11" s="7" t="s">
        <v>63</v>
      </c>
      <c r="H11" s="40"/>
      <c r="I11" s="40"/>
      <c r="J11" s="40"/>
      <c r="K11" s="39">
        <v>8</v>
      </c>
      <c r="L11" s="20">
        <f t="shared" si="0"/>
        <v>8</v>
      </c>
      <c r="M11" s="8">
        <v>3578</v>
      </c>
      <c r="N11" s="8">
        <f t="shared" si="1"/>
        <v>28624</v>
      </c>
      <c r="O11" s="30">
        <f t="shared" si="2"/>
        <v>33776.32</v>
      </c>
      <c r="P11" s="49"/>
    </row>
    <row r="12" spans="2:22" ht="24" x14ac:dyDescent="0.25">
      <c r="B12" s="11"/>
      <c r="C12" s="11"/>
      <c r="D12" s="38" t="s">
        <v>50</v>
      </c>
      <c r="E12" s="2"/>
      <c r="F12" s="38" t="s">
        <v>59</v>
      </c>
      <c r="G12" s="7" t="s">
        <v>63</v>
      </c>
      <c r="H12" s="40"/>
      <c r="I12" s="40"/>
      <c r="J12" s="40"/>
      <c r="K12" s="39">
        <v>8</v>
      </c>
      <c r="L12" s="20">
        <f t="shared" si="0"/>
        <v>8</v>
      </c>
      <c r="M12" s="8">
        <v>1045</v>
      </c>
      <c r="N12" s="8">
        <f t="shared" si="1"/>
        <v>8360</v>
      </c>
      <c r="O12" s="30">
        <f t="shared" si="2"/>
        <v>9864.7999999999993</v>
      </c>
      <c r="P12" s="49"/>
    </row>
    <row r="13" spans="2:22" ht="24" x14ac:dyDescent="0.25">
      <c r="B13" s="11"/>
      <c r="C13" s="11"/>
      <c r="D13" s="38" t="s">
        <v>51</v>
      </c>
      <c r="E13" s="2"/>
      <c r="F13" s="38" t="s">
        <v>60</v>
      </c>
      <c r="G13" s="7" t="s">
        <v>63</v>
      </c>
      <c r="H13" s="40"/>
      <c r="I13" s="40"/>
      <c r="J13" s="40"/>
      <c r="K13" s="39">
        <v>8</v>
      </c>
      <c r="L13" s="20">
        <f t="shared" si="0"/>
        <v>8</v>
      </c>
      <c r="M13" s="8">
        <v>452</v>
      </c>
      <c r="N13" s="8">
        <f t="shared" si="1"/>
        <v>3616</v>
      </c>
      <c r="O13" s="30">
        <f t="shared" si="2"/>
        <v>4266.88</v>
      </c>
      <c r="P13" s="49"/>
      <c r="R13" s="3"/>
      <c r="S13" s="3"/>
      <c r="T13" s="3"/>
      <c r="U13" s="3"/>
      <c r="V13" s="3"/>
    </row>
    <row r="14" spans="2:22" ht="24" x14ac:dyDescent="0.25">
      <c r="B14" s="11"/>
      <c r="C14" s="11"/>
      <c r="D14" s="38" t="s">
        <v>52</v>
      </c>
      <c r="E14" s="2"/>
      <c r="F14" s="38" t="s">
        <v>61</v>
      </c>
      <c r="G14" s="7" t="s">
        <v>63</v>
      </c>
      <c r="H14" s="40"/>
      <c r="I14" s="40"/>
      <c r="J14" s="40"/>
      <c r="K14" s="39">
        <v>8</v>
      </c>
      <c r="L14" s="20">
        <f t="shared" si="0"/>
        <v>8</v>
      </c>
      <c r="M14" s="8">
        <v>7000</v>
      </c>
      <c r="N14" s="8">
        <f t="shared" si="1"/>
        <v>56000</v>
      </c>
      <c r="O14" s="30">
        <f t="shared" si="2"/>
        <v>66080</v>
      </c>
      <c r="P14" s="49"/>
    </row>
    <row r="15" spans="2:22" ht="32.25" customHeight="1" x14ac:dyDescent="0.25">
      <c r="B15" s="11"/>
      <c r="C15" s="11"/>
      <c r="D15" s="38" t="s">
        <v>53</v>
      </c>
      <c r="E15" s="2"/>
      <c r="F15" s="38" t="s">
        <v>62</v>
      </c>
      <c r="G15" s="7" t="s">
        <v>63</v>
      </c>
      <c r="H15" s="40"/>
      <c r="I15" s="40"/>
      <c r="J15" s="40"/>
      <c r="K15" s="39">
        <v>8</v>
      </c>
      <c r="L15" s="20">
        <f t="shared" si="0"/>
        <v>8</v>
      </c>
      <c r="M15" s="8">
        <v>36000</v>
      </c>
      <c r="N15" s="8">
        <f t="shared" si="1"/>
        <v>288000</v>
      </c>
      <c r="O15" s="30">
        <f t="shared" si="2"/>
        <v>339840</v>
      </c>
      <c r="P15" s="49"/>
    </row>
    <row r="16" spans="2:22" x14ac:dyDescent="0.25">
      <c r="B16" s="19"/>
      <c r="C16" s="19"/>
      <c r="D16" s="13"/>
      <c r="E16" s="13"/>
      <c r="F16" s="13"/>
      <c r="G16" s="14"/>
      <c r="H16" s="14"/>
      <c r="I16" s="14"/>
      <c r="J16" s="14"/>
      <c r="K16" s="14"/>
      <c r="L16" s="14"/>
      <c r="M16" s="14"/>
      <c r="N16" s="31">
        <f>SUM($N$7:$N$15)</f>
        <v>1400000</v>
      </c>
      <c r="O16" s="29">
        <f>SUM(O7:O15)</f>
        <v>1652000</v>
      </c>
      <c r="P16" s="3"/>
    </row>
    <row r="17" spans="1:20" x14ac:dyDescent="0.25">
      <c r="B17" s="17"/>
      <c r="C17" s="17"/>
      <c r="D17" s="18"/>
      <c r="E17" s="18"/>
      <c r="F17" s="18"/>
      <c r="G17" s="17"/>
      <c r="H17" s="17"/>
      <c r="I17" s="17"/>
      <c r="J17" s="17"/>
      <c r="K17" s="17"/>
      <c r="L17" s="17"/>
      <c r="M17" s="17"/>
      <c r="N17" s="32" t="s">
        <v>22</v>
      </c>
      <c r="O17" s="33">
        <f>O16-N16</f>
        <v>252000</v>
      </c>
      <c r="P17" s="3"/>
      <c r="T17" s="34"/>
    </row>
    <row r="18" spans="1:20" x14ac:dyDescent="0.25">
      <c r="B18" s="46" t="s">
        <v>64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</row>
    <row r="19" spans="1:20" x14ac:dyDescent="0.25">
      <c r="B19" s="43" t="s">
        <v>4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</row>
    <row r="20" spans="1:20" x14ac:dyDescent="0.25">
      <c r="B20" s="42" t="s">
        <v>5</v>
      </c>
      <c r="C20" s="42"/>
      <c r="D20" s="42"/>
      <c r="E20" s="46" t="s">
        <v>66</v>
      </c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</row>
    <row r="21" spans="1:20" ht="32.1" customHeight="1" x14ac:dyDescent="0.25">
      <c r="B21" s="42" t="s">
        <v>6</v>
      </c>
      <c r="C21" s="42"/>
      <c r="D21" s="42"/>
      <c r="E21" s="64" t="s">
        <v>10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6"/>
      <c r="Q21" s="3"/>
    </row>
    <row r="22" spans="1:20" ht="15" customHeight="1" x14ac:dyDescent="0.25">
      <c r="B22" s="57" t="s">
        <v>7</v>
      </c>
      <c r="C22" s="58"/>
      <c r="D22" s="59"/>
      <c r="E22" s="46" t="str">
        <f>[1]Лист1!$D$42</f>
        <v>Декларация соответствия</v>
      </c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8"/>
    </row>
    <row r="23" spans="1:20" ht="15" customHeight="1" x14ac:dyDescent="0.25">
      <c r="B23" s="60"/>
      <c r="C23" s="61"/>
      <c r="D23" s="62"/>
      <c r="E23" s="46" t="str">
        <f>[1]Лист1!$D$43</f>
        <v>Сертификат соответствия стандартам РФ , техническое описание поставляемого товара, инструкция на русском языке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8"/>
    </row>
    <row r="24" spans="1:20" ht="15" customHeight="1" x14ac:dyDescent="0.25">
      <c r="B24" s="60"/>
      <c r="C24" s="61"/>
      <c r="D24" s="62"/>
      <c r="E24" s="46" t="s">
        <v>69</v>
      </c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8"/>
    </row>
    <row r="25" spans="1:20" ht="15" customHeight="1" x14ac:dyDescent="0.25">
      <c r="B25" s="43"/>
      <c r="C25" s="44"/>
      <c r="D25" s="45"/>
      <c r="E25" s="46" t="s">
        <v>65</v>
      </c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8"/>
    </row>
    <row r="26" spans="1:20" x14ac:dyDescent="0.25">
      <c r="B26" s="46" t="s">
        <v>28</v>
      </c>
      <c r="C26" s="47"/>
      <c r="D26" s="48"/>
      <c r="E26" s="46" t="s">
        <v>27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8"/>
    </row>
    <row r="27" spans="1:20" x14ac:dyDescent="0.25">
      <c r="B27" s="46" t="s">
        <v>29</v>
      </c>
      <c r="C27" s="47"/>
      <c r="D27" s="48"/>
      <c r="E27" s="46" t="s">
        <v>43</v>
      </c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8"/>
    </row>
    <row r="28" spans="1:20" x14ac:dyDescent="0.25">
      <c r="B28" s="42" t="s">
        <v>8</v>
      </c>
      <c r="C28" s="42"/>
      <c r="D28" s="42"/>
      <c r="E28" s="46" t="str">
        <f>[1]Лист1!$D$48</f>
        <v xml:space="preserve"> Яппарова Р.Д. тел.: (347) 221-56-62;  8-901-817-39-50 эл.почта r.yapparova@bashtel.ru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/>
    </row>
    <row r="29" spans="1:20" x14ac:dyDescent="0.25">
      <c r="B29" s="42" t="s">
        <v>9</v>
      </c>
      <c r="C29" s="42"/>
      <c r="D29" s="42"/>
      <c r="E29" s="46" t="str">
        <f>Query2_NPO</f>
        <v>Каримов В.Р. 8-(347)-221-5456</v>
      </c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8"/>
    </row>
    <row r="30" spans="1:20" x14ac:dyDescent="0.25">
      <c r="B30" s="23"/>
      <c r="C30" s="23"/>
      <c r="D30" s="23"/>
      <c r="E30" s="23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</row>
    <row r="31" spans="1:20" x14ac:dyDescent="0.25">
      <c r="A31" s="25"/>
      <c r="B31" s="26"/>
      <c r="C31" s="26"/>
      <c r="D31" s="26"/>
      <c r="E31" s="26"/>
      <c r="F31" s="26"/>
      <c r="G31" s="26"/>
      <c r="H31" s="26"/>
      <c r="I31" s="26"/>
      <c r="J31" s="26"/>
    </row>
    <row r="32" spans="1:20" x14ac:dyDescent="0.25">
      <c r="B32" s="12" t="s">
        <v>12</v>
      </c>
      <c r="D32" s="6" t="s">
        <v>67</v>
      </c>
    </row>
    <row r="33" spans="2:5" x14ac:dyDescent="0.25">
      <c r="B33" s="12" t="s">
        <v>13</v>
      </c>
      <c r="D33" s="6" t="s">
        <v>68</v>
      </c>
      <c r="E33" s="6"/>
    </row>
    <row r="34" spans="2:5" x14ac:dyDescent="0.25">
      <c r="E34" s="6"/>
    </row>
  </sheetData>
  <mergeCells count="32">
    <mergeCell ref="P7:P15"/>
    <mergeCell ref="B18:P18"/>
    <mergeCell ref="B2:P2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O4:O5"/>
    <mergeCell ref="P4:P5"/>
    <mergeCell ref="B19:P19"/>
    <mergeCell ref="B21:D21"/>
    <mergeCell ref="E21:P21"/>
    <mergeCell ref="B22:D25"/>
    <mergeCell ref="E22:P22"/>
    <mergeCell ref="E23:P23"/>
    <mergeCell ref="E24:P24"/>
    <mergeCell ref="E25:P25"/>
    <mergeCell ref="B20:D20"/>
    <mergeCell ref="E20:P20"/>
    <mergeCell ref="B29:D29"/>
    <mergeCell ref="E29:P29"/>
    <mergeCell ref="B26:D26"/>
    <mergeCell ref="E26:P26"/>
    <mergeCell ref="B27:D27"/>
    <mergeCell ref="E27:P27"/>
    <mergeCell ref="B28:D28"/>
    <mergeCell ref="E28:P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Титлин Лев Сергеевич</dc:creator>
  <cp:lastModifiedBy>Мигранова Регина Фангизовна</cp:lastModifiedBy>
  <cp:lastPrinted>2014-09-18T13:01:11Z</cp:lastPrinted>
  <dcterms:created xsi:type="dcterms:W3CDTF">2013-12-19T08:11:42Z</dcterms:created>
  <dcterms:modified xsi:type="dcterms:W3CDTF">2014-10-01T05:52:47Z</dcterms:modified>
</cp:coreProperties>
</file>